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<sst xmlns="http://schemas.openxmlformats.org/spreadsheetml/2006/main" count="50" uniqueCount="43">
  <si>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</si>
  <si>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</si>
  <si>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</si>
  <si>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</si>
  <si>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</si>
  <si>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</si>
  <si>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</si>
  <si>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</si>
  <si>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</si>
  <si>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</si>
  <si>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</si>
  <si>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</si>
  <si>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</si>
  <si>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</si>
  <si>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</si>
  <si>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</si>
  <si>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</si>
  <si>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</si>
  <si>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</si>
  <si>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</si>
  <si>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</si>
  <si>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</si>
  <si>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</si>
  <si>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</si>
  <si>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</si>
  <si>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</si>
  <si>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</si>
  <si>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</si>
  <si>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</si>
  <si>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</si>
  <si>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</si>
  <si>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Name of smaller authority: Keinton Mandeville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</si>
  <si>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Somerset</t>
    </r>
  </si>
  <si>
    <t>2019/20</t>
  </si>
  <si>
    <t>2020/21</t>
  </si>
  <si>
    <t>Reason 1: The PC bought some some play equipment and safety surfacing in 2019-20.  A local fundraising group donated money towards the cost of this which was +4250 more than donations received in the current year +£4250.  Reason 2: VAT received in 2020-21 was more than in 2019-20 because of the purchase of play equipment, safety surfacing, and a defibrillator, at a total cost of 12,600 from which a VAT refund was received in 2021. +£2117.  REason 3: Cil payment of 1830 received in 2019-20, compared to cil payment of 1348 received in 2020-21 £-482.  Outsatnding amount £201 is less than 15%</t>
  </si>
  <si>
    <t xml:space="preserve">Reason one:  Play equipment and surfacing payments in 2019-20, did not repeat in 2020-21= £-10,043. Reason 2:  In 2020-21 the PC gave £2450 more in grants than in 2019-20, there were more applications and grants to local groups increased to compensate lack of fundraising ability during pandemic =+£2540.  The parish council bought a defibrillator in 2019-20, this was not repeated in 2020-21= £-2557.  Total variance=£-10,060.  Remaining outstanding is +£681 which is less than 15% </t>
  </si>
  <si>
    <t>Election</t>
  </si>
  <si>
    <t>Long  term play area and street furniture maintenance and replacement</t>
  </si>
  <si>
    <t>Ring fenced CIL</t>
  </si>
  <si>
    <t>IT and computer equipment replacement</t>
  </si>
  <si>
    <t xml:space="preserve"> </t>
  </si>
  <si>
    <t>Parish prjects including highway improvement scheme and village hall improvement fund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</si>
</sst>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E14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31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32</v>
      </c>
      <c r="C3" s="36"/>
      <c r="L3" s="9"/>
    </row>
    <row r="4" ht="14.25">
      <c r="A4" s="1" t="s">
        <v>29</v>
      </c>
    </row>
    <row r="5" spans="1:13" ht="99" customHeight="1">
      <c r="A5" s="49" t="s">
        <v>30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33</v>
      </c>
      <c r="E8" s="27"/>
      <c r="F8" s="38" t="s">
        <v>34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33581</v>
      </c>
      <c r="F11" s="8">
        <v>30904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18</v>
      </c>
      <c r="B13" s="47"/>
      <c r="C13" s="48"/>
      <c r="D13" s="8">
        <v>17000</v>
      </c>
      <c r="F13" s="8">
        <v>17077</v>
      </c>
      <c r="G13" s="5">
        <f>F13-D13</f>
        <v>77</v>
      </c>
      <c r="H13" s="6">
        <f>IF((D13&gt;F13),(D13-F13)/D13,IF(D13&lt;F13,-(D13-F13)/D13,IF(D13=F13,0)))</f>
        <v>0.0045294117647058825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00.5" thickBot="1">
      <c r="A15" s="42" t="s">
        <v>3</v>
      </c>
      <c r="B15" s="42"/>
      <c r="C15" s="42"/>
      <c r="D15" s="8">
        <v>6612</v>
      </c>
      <c r="F15" s="8">
        <v>3796</v>
      </c>
      <c r="G15" s="5">
        <f>F15-D15</f>
        <v>-2816</v>
      </c>
      <c r="H15" s="6">
        <f>IF((D15&gt;F15),(D15-F15)/D15,IF(D15&lt;F15,-(D15-F15)/D15,IF(D15=F15,0)))</f>
        <v>0.42589231699939506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/>
      <c r="N15" s="13" t="s">
        <v>35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3170</v>
      </c>
      <c r="F17" s="8">
        <v>3439</v>
      </c>
      <c r="G17" s="5">
        <f>F17-D17</f>
        <v>269</v>
      </c>
      <c r="H17" s="6">
        <f>IF((D17&gt;F17),(D17-F17)/D17,IF(D17&lt;F17,-(D17-F17)/D17,IF(D17=F17,0)))</f>
        <v>0.08485804416403786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86.25" thickBot="1">
      <c r="A21" s="42" t="s">
        <v>19</v>
      </c>
      <c r="B21" s="42"/>
      <c r="C21" s="42"/>
      <c r="D21" s="8">
        <v>23119</v>
      </c>
      <c r="F21" s="8">
        <v>13740</v>
      </c>
      <c r="G21" s="5">
        <f>F21-D21</f>
        <v>-9379</v>
      </c>
      <c r="H21" s="6">
        <f>IF((D21&gt;F21),(D21-F21)/D21,IF(D21&lt;F21,-(D21-F21)/D21,IF(D21=F21,0)))</f>
        <v>0.4056836368355033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/>
      <c r="N21" s="10" t="s">
        <v>36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30904</v>
      </c>
      <c r="F23" s="2">
        <f>F11+F13+F15-F17-F19-F21</f>
        <v>34598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 t="s">
        <v>41</v>
      </c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30904</v>
      </c>
      <c r="F26" s="8">
        <v>30904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61667</v>
      </c>
      <c r="F28" s="8">
        <v>61640</v>
      </c>
      <c r="G28" s="5">
        <f>F28-D28</f>
        <v>-27</v>
      </c>
      <c r="H28" s="6">
        <f>IF((D28&gt;F28),(D28-F28)/D28,IF(D28&lt;F28,-(D28-F28)/D28,IF(D28=F28,0)))</f>
        <v>0.00043783547115961536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17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2" max="2" width="60.28125" style="0" bestFit="1" customWidth="1"/>
  </cols>
  <sheetData>
    <row r="1" ht="15.75" customHeight="1">
      <c r="A1" s="32" t="s">
        <v>20</v>
      </c>
    </row>
    <row r="2" ht="15.75" customHeight="1">
      <c r="A2" s="41" t="s">
        <v>28</v>
      </c>
    </row>
    <row r="3" ht="15">
      <c r="A3" t="s">
        <v>21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22</v>
      </c>
    </row>
    <row r="7" spans="2:4" ht="15">
      <c r="B7" s="34" t="s">
        <v>37</v>
      </c>
      <c r="D7" s="34">
        <v>600</v>
      </c>
    </row>
    <row r="8" spans="2:4" ht="15" customHeight="1">
      <c r="B8" s="34" t="s">
        <v>38</v>
      </c>
      <c r="D8" s="34">
        <v>9000</v>
      </c>
    </row>
    <row r="9" spans="2:4" ht="15">
      <c r="B9" s="34" t="s">
        <v>42</v>
      </c>
      <c r="D9" s="34">
        <v>13000</v>
      </c>
    </row>
    <row r="10" spans="2:4" ht="15">
      <c r="B10" s="34" t="s">
        <v>39</v>
      </c>
      <c r="D10" s="34">
        <v>3177.84</v>
      </c>
    </row>
    <row r="11" spans="2:4" ht="15">
      <c r="B11" s="34" t="s">
        <v>40</v>
      </c>
      <c r="D11" s="34">
        <v>500</v>
      </c>
    </row>
    <row r="12" spans="2:4" ht="15">
      <c r="B12" s="34" t="s">
        <v>25</v>
      </c>
      <c r="D12" s="34"/>
    </row>
    <row r="13" spans="2:4" ht="15">
      <c r="B13" s="34" t="s">
        <v>26</v>
      </c>
      <c r="D13" s="34"/>
    </row>
    <row r="14" ht="15">
      <c r="E14" s="33">
        <f>SUM(D7:D13)</f>
        <v>26277.84</v>
      </c>
    </row>
    <row r="16" spans="1:4" ht="15">
      <c r="A16" s="31" t="s">
        <v>23</v>
      </c>
      <c r="D16" s="34">
        <v>8320.16</v>
      </c>
    </row>
    <row r="17" ht="15">
      <c r="E17" s="33">
        <f>D16</f>
        <v>8320.16</v>
      </c>
    </row>
    <row r="18" spans="1:6" ht="15.75" thickBot="1">
      <c r="A18" s="31" t="s">
        <v>24</v>
      </c>
      <c r="F18" s="35">
        <f>E14+E17</f>
        <v>34598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Sue Graham</cp:lastModifiedBy>
  <cp:lastPrinted>2020-03-19T12:45:09Z</cp:lastPrinted>
  <dcterms:created xsi:type="dcterms:W3CDTF">2012-07-11T10:01:28Z</dcterms:created>
  <dcterms:modified xsi:type="dcterms:W3CDTF">2021-06-08T16:32:01Z</dcterms:modified>
  <cp:category/>
  <cp:version/>
  <cp:contentType/>
  <cp:contentStatus/>
</cp:coreProperties>
</file>